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laurentgrisiger/kDrive/Documents internes/Fichiers Calculation/Pret site Internet/"/>
    </mc:Choice>
  </mc:AlternateContent>
  <xr:revisionPtr revIDLastSave="0" documentId="13_ncr:1_{07B079CD-AA95-C34A-A5DD-3037B164B1E0}" xr6:coauthVersionLast="47" xr6:coauthVersionMax="47" xr10:uidLastSave="{00000000-0000-0000-0000-000000000000}"/>
  <bookViews>
    <workbookView xWindow="0" yWindow="600" windowWidth="33600" windowHeight="20400" xr2:uid="{0AE1BD29-5A12-044F-B215-E97F6D729D1F}"/>
  </bookViews>
  <sheets>
    <sheet name="Calculateur Leasing" sheetId="1" r:id="rId1"/>
  </sheets>
  <calcPr calcId="18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B35" i="1" s="1"/>
  <c r="B36" i="1" s="1"/>
  <c r="B26" i="1"/>
  <c r="B21" i="1"/>
  <c r="B17" i="1"/>
  <c r="B18" i="1" s="1"/>
  <c r="B22" i="1" s="1"/>
  <c r="B23" i="1" l="1"/>
  <c r="B27" i="1" s="1"/>
  <c r="B30" i="1" s="1"/>
</calcChain>
</file>

<file path=xl/sharedStrings.xml><?xml version="1.0" encoding="utf-8"?>
<sst xmlns="http://schemas.openxmlformats.org/spreadsheetml/2006/main" count="52" uniqueCount="52">
  <si>
    <t>Paramètre / Poste</t>
  </si>
  <si>
    <t>Votre situation</t>
  </si>
  <si>
    <t>Explication</t>
  </si>
  <si>
    <t>PARAMÈTRES DU VÉHICULE &amp; DU CONTRAT</t>
  </si>
  <si>
    <t xml:space="preserve">  Valeur catalogue du véhicule (CHF)</t>
  </si>
  <si>
    <t>Prix neuf ou d'occasion du véhicule</t>
  </si>
  <si>
    <t xml:space="preserve">  Acompte initial / reprise véhicule</t>
  </si>
  <si>
    <t>Montant versé au départ (réduit la mensualité)</t>
  </si>
  <si>
    <t xml:space="preserve">  Valeur résiduelle en fin de contrat</t>
  </si>
  <si>
    <t>Valeur estimée du véhicule à la fin — fixée au contrat</t>
  </si>
  <si>
    <t xml:space="preserve">  Taux de leasing annuel (%)</t>
  </si>
  <si>
    <t>Taux du contrat — souvent entre 3% et 8%</t>
  </si>
  <si>
    <t xml:space="preserve">  Durée du contrat (mois)</t>
  </si>
  <si>
    <t>Généralement 24, 36 ou 48 mois</t>
  </si>
  <si>
    <t xml:space="preserve">  Kilométrage annuel autorisé (km)</t>
  </si>
  <si>
    <t>Dépasser = frais supplémentaires</t>
  </si>
  <si>
    <t xml:space="preserve">  Frais par km supplémentaire (CHF/km)</t>
  </si>
  <si>
    <t>Généralement entre 0.10 et 0.20 CHF/km</t>
  </si>
  <si>
    <t>MENSUALITÉ &amp; COÛTS MENSUELS DU LEASING</t>
  </si>
  <si>
    <t>Base de calcul des intérêts = valeur moins acompte moins valeur résiduelle</t>
  </si>
  <si>
    <t>Ce que vous payez chaque mois pour le financement pur</t>
  </si>
  <si>
    <t>COÛT TOTAL DU CONTRAT DE LEASING</t>
  </si>
  <si>
    <t xml:space="preserve">  Acompte initial versé</t>
  </si>
  <si>
    <t>Versé dès le départ — non récupérable</t>
  </si>
  <si>
    <t xml:space="preserve">  Total mensualités base sur toute la durée</t>
  </si>
  <si>
    <t>Mensualités pure financement × nombre de mois</t>
  </si>
  <si>
    <t>ARGENT TOTAL DÉBOURSÉ (sans posséder le véhicule)</t>
  </si>
  <si>
    <t>Tout ce que vous aurez payé à la fin du contrat — sans rien posséder</t>
  </si>
  <si>
    <t>RACHAT DU VEHICULE EN FIN DE CONTRAT</t>
  </si>
  <si>
    <t xml:space="preserve">  Valeur résiduelle (option d'achat en fin de contrat)</t>
  </si>
  <si>
    <t>Prix à payer si vous voulez garder le véhicule à la fin</t>
  </si>
  <si>
    <t>COÛT TOTAL SI VOUS ACHETEZ LE VÉHICULE EN FIN DE CONTRAT</t>
  </si>
  <si>
    <t>Total déboursé + rachat = prix réel payé pour ce véhicule</t>
  </si>
  <si>
    <t>Coût générés sur la durée par les intérêts sur la dette</t>
  </si>
  <si>
    <t>La somme que vous allez payer en intérêts sur la durée du contrat</t>
  </si>
  <si>
    <t>SIMULATEUR : QUE SE PASSE-T-IL SI JE DÉPASSE LE KILOMÉTRAGE ?</t>
  </si>
  <si>
    <t xml:space="preserve">  Kilométrage réel estimé (km/an)</t>
  </si>
  <si>
    <t>Saisissez votre kilométrage annuel réel estimé</t>
  </si>
  <si>
    <t xml:space="preserve">  Dépassement annuel (km)</t>
  </si>
  <si>
    <t>Kilomètres facturés en supplément chaque année</t>
  </si>
  <si>
    <t xml:space="preserve">  Surcoût kilométrage annuel (CHF)</t>
  </si>
  <si>
    <t>Facturé à la restitution du véhicule — souvent une mauvaise surprise</t>
  </si>
  <si>
    <t>SURCOÛT TOTAL KILOMÉTRAGE SUR TOUTE LA DURÉE</t>
  </si>
  <si>
    <t>À ajouter au coût total si vous dépassez régulièrement le kilométrage autorisé</t>
  </si>
  <si>
    <t>CALCULATEUR DU COÛT RÉEL D'UN LEASING</t>
  </si>
  <si>
    <t>Compta Clear Sàrl / Bosquets de Paudille 23 - 1803 Chardonne / 021 323 90 00 / info@comptaclear.ch / www.comptaclear.ch</t>
  </si>
  <si>
    <t>Téléchargeable gratuitement sous https://comptaclear.ch/telechargements/</t>
  </si>
  <si>
    <t>Mensualité de base (capital + intérêts)</t>
  </si>
  <si>
    <t>Note importante – Conditions d’utilisation
Cet outil constitue un aide-mémoire budgétaire à usage privé. Il a été développé par la fiduciaire Compta Clear Sàrl (https://comptaclear.ch) à titre purement informatif. Les informations, calculs et estimations fournis ne constituent ni un conseil financier, fiscal ou juridique et sont fournis sans garantie quant à leur exactitude, leur exhaustivité ou leur adéquation à une situation particulière. Compta Clear Sàrl décline toute responsabilité en cas d’erreurs, d’omissions, de mauvaise interprétation ou d’utilisation inappropriée de ce document, ainsi que pour toute décision prise sur la base des informations qu’il contient. En téléchargeant et en utilisant ce fichier, l’utilisateur accepte tacitement les conditions générales de Compta Clear Sàrl.</t>
  </si>
  <si>
    <t>Montant financé (valeur - acompte - valeur résiduelle)</t>
  </si>
  <si>
    <t>Surcoût par rapport à un achat direct</t>
  </si>
  <si>
    <t>Cellules BLEUES → à remplir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</si>
</sst>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CHF&quot;;\(#,##0.00&quot; CHF)&quot;;\-"/>
    <numFmt numFmtId="165" formatCode="0.000%"/>
    <numFmt numFmtId="166" formatCode="#,##0.00;\(#,##0.00\);\-"/>
  </numFmts>
  <fonts count="20" x14ac:knownFonts="1">
    <font>
      <sz val="11"/>
      <color theme="1"/>
      <name val="Calibri"/>
      <family val="2"/>
      <charset val="1"/>
    </font>
    <font>
      <b/>
      <sz val="14"/>
      <color rgb="FFFFFFFF"/>
      <name val="Arial"/>
      <family val="2"/>
    </font>
    <font>
      <b/>
      <sz val="10"/>
      <color rgb="FFFFFFFF"/>
      <name val="Arial"/>
      <family val="2"/>
    </font>
    <font>
      <sz val="10"/>
      <color rgb="FF1A1A1A"/>
      <name val="Arial"/>
      <family val="2"/>
    </font>
    <font>
      <sz val="10"/>
      <color rgb="FF0000FF"/>
      <name val="Arial"/>
      <family val="2"/>
    </font>
    <font>
      <i/>
      <sz val="9"/>
      <color rgb="FF777777"/>
      <name val="Arial"/>
      <family val="2"/>
    </font>
    <font>
      <i/>
      <sz val="10"/>
      <color rgb="FF777777"/>
      <name val="Arial"/>
      <family val="2"/>
    </font>
    <font>
      <sz val="10"/>
      <color rgb="FF0E6655"/>
      <name val="Arial"/>
      <family val="2"/>
    </font>
    <font>
      <b/>
      <sz val="10"/>
      <color rgb="FF1A1A1A"/>
      <name val="Arial"/>
      <family val="2"/>
    </font>
    <font>
      <b/>
      <sz val="10"/>
      <color rgb="FF1A7A4A"/>
      <name val="Arial"/>
      <family val="2"/>
    </font>
    <font>
      <sz val="10"/>
      <color rgb="FF784212"/>
      <name val="Arial"/>
      <family val="2"/>
    </font>
    <font>
      <i/>
      <sz val="9"/>
      <color rgb="FFFFFFFF"/>
      <name val="Arial"/>
      <family val="2"/>
    </font>
    <font>
      <sz val="10"/>
      <color rgb="FF6C3483"/>
      <name val="Arial"/>
      <family val="2"/>
    </font>
    <font>
      <b/>
      <sz val="10"/>
      <color rgb="FF784212"/>
      <name val="Arial"/>
      <family val="2"/>
    </font>
    <font>
      <sz val="14"/>
      <color theme="1"/>
      <name val="Calibri"/>
      <family val="2"/>
      <charset val="1"/>
    </font>
    <font>
      <u/>
      <sz val="11"/>
      <color theme="10"/>
      <name val="Calibri"/>
      <family val="2"/>
      <charset val="1"/>
    </font>
    <font>
      <u/>
      <sz val="14"/>
      <color theme="10"/>
      <name val="Calibri"/>
      <family val="2"/>
      <charset val="1"/>
    </font>
    <font>
      <i/>
      <sz val="9"/>
      <color rgb="FF888888"/>
      <name val="Arial"/>
      <family val="2"/>
    </font>
    <font>
      <b/>
      <sz val="14"/>
      <color rgb="FFFFFF00"/>
      <name val="Arial"/>
      <family val="2"/>
    </font>
    <font>
      <i/>
      <sz val="10"/>
      <color rgb="FF1B3A6B"/>
      <name val="Arial"/>
      <family val="2"/>
    </font>
  </fonts>
  <fills count="14">
    <fill>
      <patternFill patternType="none"/>
    </fill>
    <fill>
      <patternFill patternType="gray125"/>
    </fill>
    <fill>
      <patternFill patternType="solid">
        <fgColor rgb="FF0E6655"/>
        <bgColor rgb="FF1A7A4A"/>
      </patternFill>
    </fill>
    <fill>
      <patternFill patternType="solid">
        <fgColor rgb="FFD4E6F1"/>
        <bgColor rgb="FFD1F2EB"/>
      </patternFill>
    </fill>
    <fill>
      <patternFill patternType="solid">
        <fgColor rgb="FF1B3A6B"/>
        <bgColor rgb="FF2C3E50"/>
      </patternFill>
    </fill>
    <fill>
      <patternFill patternType="solid">
        <fgColor rgb="FFF8FBFE"/>
        <bgColor rgb="FFFFFFFF"/>
      </patternFill>
    </fill>
    <fill>
      <patternFill patternType="solid">
        <fgColor rgb="FFEBF5FB"/>
        <bgColor rgb="FFF0F5FF"/>
      </patternFill>
    </fill>
    <fill>
      <patternFill patternType="solid">
        <fgColor rgb="FFD1F2EB"/>
        <bgColor rgb="FFD5F5E3"/>
      </patternFill>
    </fill>
    <fill>
      <patternFill patternType="solid">
        <fgColor rgb="FFD5F5E3"/>
        <bgColor rgb="FFD1F2EB"/>
      </patternFill>
    </fill>
    <fill>
      <patternFill patternType="solid">
        <fgColor rgb="FFFDEBD0"/>
        <bgColor rgb="FFFADBD8"/>
      </patternFill>
    </fill>
    <fill>
      <patternFill patternType="solid">
        <fgColor rgb="FF922B21"/>
        <bgColor rgb="FF784212"/>
      </patternFill>
    </fill>
    <fill>
      <patternFill patternType="solid">
        <fgColor rgb="FFF4ECF7"/>
        <bgColor rgb="FFEAECEE"/>
      </patternFill>
    </fill>
    <fill>
      <patternFill patternType="solid">
        <fgColor rgb="FF6C3483"/>
        <bgColor rgb="FF333399"/>
      </patternFill>
    </fill>
    <fill>
      <patternFill patternType="solid">
        <fgColor theme="9" tint="-0.249977111117893"/>
        <bgColor rgb="FF784212"/>
      </patternFill>
    </fill>
  </fills>
  <borders count="6">
    <border>
      <left/>
      <right/>
      <top/>
      <bottom/>
      <diagonal/>
    </border>
    <border>
      <left style="thin">
        <color rgb="FFC8C8C8"/>
      </left>
      <right style="thin">
        <color rgb="FFC8C8C8"/>
      </right>
      <top style="thin">
        <color rgb="FFC8C8C8"/>
      </top>
      <bottom style="thin">
        <color rgb="FFC8C8C8"/>
      </bottom>
      <diagonal/>
    </border>
    <border>
      <left style="thin">
        <color rgb="FFBBBBBB"/>
      </left>
      <right/>
      <top style="thin">
        <color rgb="FFBBBBBB"/>
      </top>
      <bottom style="thin">
        <color rgb="FFBBBBBB"/>
      </bottom>
      <diagonal/>
    </border>
    <border>
      <left/>
      <right/>
      <top style="thin">
        <color rgb="FFBBBBBB"/>
      </top>
      <bottom style="thin">
        <color rgb="FFBBBBBB"/>
      </bottom>
      <diagonal/>
    </border>
    <border>
      <left/>
      <right style="thin">
        <color rgb="FFBBBBBB"/>
      </right>
      <top style="thin">
        <color rgb="FFBBBBBB"/>
      </top>
      <bottom style="thin">
        <color rgb="FFBBBBBB"/>
      </bottom>
      <diagonal/>
    </border>
    <border>
      <left/>
      <right/>
      <top style="thin">
        <color rgb="FFC8C8C8"/>
      </top>
      <bottom/>
      <diagonal/>
    </border>
  </borders>
  <cellStyleXfs count="2">
    <xf numFmtId="0" fontId="0" fillId="0" borderId="0"/>
    <xf numFmtId="0" fontId="15"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horizontal="left" vertical="center"/>
    </xf>
    <xf numFmtId="0" fontId="3" fillId="5" borderId="1" xfId="0" applyFont="1" applyFill="1" applyBorder="1" applyAlignment="1">
      <alignment horizontal="left" vertical="center"/>
    </xf>
    <xf numFmtId="164" fontId="4" fillId="6" borderId="1" xfId="0" applyNumberFormat="1" applyFont="1" applyFill="1" applyBorder="1" applyAlignment="1" applyProtection="1">
      <alignment horizontal="right" vertical="center"/>
      <protection locked="0"/>
    </xf>
    <xf numFmtId="0" fontId="5" fillId="5" borderId="1" xfId="0" applyFont="1" applyFill="1" applyBorder="1" applyAlignment="1">
      <alignment horizontal="left" vertical="center" wrapText="1"/>
    </xf>
    <xf numFmtId="165" fontId="4" fillId="6" borderId="1" xfId="0" applyNumberFormat="1" applyFont="1" applyFill="1" applyBorder="1" applyAlignment="1" applyProtection="1">
      <alignment horizontal="right" vertical="center"/>
      <protection locked="0"/>
    </xf>
    <xf numFmtId="1" fontId="4" fillId="6" borderId="1" xfId="0" applyNumberFormat="1" applyFont="1" applyFill="1" applyBorder="1" applyAlignment="1" applyProtection="1">
      <alignment horizontal="right" vertical="center"/>
      <protection locked="0"/>
    </xf>
    <xf numFmtId="166" fontId="4" fillId="6" borderId="1" xfId="0" applyNumberFormat="1" applyFont="1" applyFill="1" applyBorder="1" applyAlignment="1" applyProtection="1">
      <alignment horizontal="right" vertical="center"/>
      <protection locked="0"/>
    </xf>
    <xf numFmtId="0" fontId="6" fillId="5" borderId="1" xfId="0" applyFont="1" applyFill="1" applyBorder="1" applyAlignment="1">
      <alignment horizontal="left" vertical="center"/>
    </xf>
    <xf numFmtId="164" fontId="7" fillId="7" borderId="1" xfId="0" applyNumberFormat="1" applyFont="1" applyFill="1" applyBorder="1" applyAlignment="1">
      <alignment horizontal="right" vertical="center"/>
    </xf>
    <xf numFmtId="0" fontId="8" fillId="5" borderId="1" xfId="0" applyFont="1" applyFill="1" applyBorder="1" applyAlignment="1">
      <alignment horizontal="left" vertical="center"/>
    </xf>
    <xf numFmtId="164" fontId="9" fillId="8" borderId="1" xfId="0" applyNumberFormat="1" applyFont="1" applyFill="1" applyBorder="1" applyAlignment="1">
      <alignment horizontal="right" vertical="center"/>
    </xf>
    <xf numFmtId="164" fontId="10" fillId="9" borderId="1" xfId="0" applyNumberFormat="1" applyFont="1" applyFill="1" applyBorder="1" applyAlignment="1">
      <alignment horizontal="right" vertical="center"/>
    </xf>
    <xf numFmtId="0" fontId="2" fillId="10" borderId="1" xfId="0" applyFont="1" applyFill="1" applyBorder="1" applyAlignment="1">
      <alignment horizontal="left" vertical="center"/>
    </xf>
    <xf numFmtId="164" fontId="2" fillId="10" borderId="1" xfId="0" applyNumberFormat="1" applyFont="1" applyFill="1" applyBorder="1" applyAlignment="1">
      <alignment horizontal="right" vertical="center"/>
    </xf>
    <xf numFmtId="0" fontId="11" fillId="10" borderId="1" xfId="0" applyFont="1" applyFill="1" applyBorder="1" applyAlignment="1">
      <alignment horizontal="left" vertical="center" wrapText="1"/>
    </xf>
    <xf numFmtId="164" fontId="12" fillId="11" borderId="1" xfId="0" applyNumberFormat="1" applyFont="1" applyFill="1" applyBorder="1" applyAlignment="1">
      <alignment horizontal="right" vertical="center"/>
    </xf>
    <xf numFmtId="164" fontId="2" fillId="12" borderId="1" xfId="0" applyNumberFormat="1" applyFont="1" applyFill="1" applyBorder="1" applyAlignment="1">
      <alignment horizontal="right" vertical="center"/>
    </xf>
    <xf numFmtId="0" fontId="11" fillId="12" borderId="1" xfId="0" applyFont="1" applyFill="1" applyBorder="1" applyAlignment="1">
      <alignment horizontal="left" vertical="center" wrapText="1"/>
    </xf>
    <xf numFmtId="1" fontId="10" fillId="9" borderId="1" xfId="0" applyNumberFormat="1" applyFont="1" applyFill="1" applyBorder="1" applyAlignment="1">
      <alignment horizontal="right" vertical="center"/>
    </xf>
    <xf numFmtId="164" fontId="13" fillId="9" borderId="1" xfId="0" applyNumberFormat="1" applyFont="1" applyFill="1" applyBorder="1" applyAlignment="1">
      <alignment horizontal="right" vertic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6" fillId="0" borderId="2" xfId="1" applyFont="1" applyBorder="1" applyAlignment="1">
      <alignment horizontal="center"/>
    </xf>
    <xf numFmtId="0" fontId="16" fillId="0" borderId="3" xfId="1" applyFont="1" applyBorder="1" applyAlignment="1">
      <alignment horizontal="center"/>
    </xf>
    <xf numFmtId="0" fontId="16" fillId="0" borderId="4" xfId="1" applyFont="1" applyBorder="1" applyAlignment="1">
      <alignment horizontal="center"/>
    </xf>
    <xf numFmtId="0" fontId="17" fillId="0" borderId="5" xfId="0" applyFont="1" applyBorder="1" applyAlignment="1">
      <alignment horizontal="center" vertical="center" wrapText="1"/>
    </xf>
    <xf numFmtId="164" fontId="2" fillId="12" borderId="1" xfId="0" applyNumberFormat="1" applyFont="1" applyFill="1" applyBorder="1" applyAlignment="1">
      <alignment horizontal="left" vertical="center"/>
    </xf>
    <xf numFmtId="164" fontId="2" fillId="13" borderId="1" xfId="0" applyNumberFormat="1" applyFont="1" applyFill="1" applyBorder="1" applyAlignment="1">
      <alignment horizontal="left" vertical="center"/>
    </xf>
    <xf numFmtId="164" fontId="18" fillId="13" borderId="1" xfId="0" applyNumberFormat="1" applyFont="1" applyFill="1" applyBorder="1" applyAlignment="1">
      <alignment horizontal="right" vertical="center"/>
    </xf>
    <xf numFmtId="164" fontId="18" fillId="13" borderId="1" xfId="0" applyNumberFormat="1" applyFont="1" applyFill="1" applyBorder="1" applyAlignment="1">
      <alignment horizontal="left" vertical="center"/>
    </xf>
    <xf numFmtId="0" fontId="19" fillId="3" borderId="1"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0848-DDE7-0446-B831-F0412534ED43}">
  <dimension ref="A1:C41"/>
  <sheetViews>
    <sheetView showGridLines="0" tabSelected="1" zoomScaleNormal="100" workbookViewId="0">
      <selection activeCell="B8" sqref="B8"/>
    </sheetView>
  </sheetViews>
  <sheetFormatPr baseColWidth="10" defaultColWidth="8.6640625" defaultRowHeight="15" x14ac:dyDescent="0.2"/>
  <cols>
    <col min="1" max="1" width="57.83203125" bestFit="1" customWidth="1"/>
    <col min="2" max="2" width="21.6640625" customWidth="1"/>
    <col min="3" max="3" width="60.83203125" customWidth="1"/>
  </cols>
  <sheetData>
    <row r="1" spans="1:3" ht="21" customHeight="1" x14ac:dyDescent="0.25">
      <c r="A1" s="23" t="s">
        <v>45</v>
      </c>
      <c r="B1" s="24"/>
      <c r="C1" s="25"/>
    </row>
    <row r="2" spans="1:3" ht="21" customHeight="1" x14ac:dyDescent="0.25">
      <c r="A2" s="26" t="s">
        <v>46</v>
      </c>
      <c r="B2" s="27"/>
      <c r="C2" s="28"/>
    </row>
    <row r="3" spans="1:3" ht="21" customHeight="1" x14ac:dyDescent="0.2">
      <c r="A3" s="1" t="s">
        <v>44</v>
      </c>
      <c r="B3" s="1"/>
      <c r="C3" s="1"/>
    </row>
    <row r="4" spans="1:3" ht="21" customHeight="1" x14ac:dyDescent="0.2">
      <c r="A4" s="34" t="s">
        <v>51</v>
      </c>
      <c r="B4" s="34"/>
      <c r="C4" s="34"/>
    </row>
    <row r="5" spans="1:3" ht="21" customHeight="1" x14ac:dyDescent="0.2"/>
    <row r="6" spans="1:3" ht="21" customHeight="1" x14ac:dyDescent="0.2">
      <c r="A6" s="2" t="s">
        <v>0</v>
      </c>
      <c r="B6" s="2" t="s">
        <v>1</v>
      </c>
      <c r="C6" s="2" t="s">
        <v>2</v>
      </c>
    </row>
    <row r="7" spans="1:3" ht="21" customHeight="1" x14ac:dyDescent="0.2">
      <c r="A7" s="3" t="s">
        <v>3</v>
      </c>
      <c r="B7" s="3"/>
      <c r="C7" s="3"/>
    </row>
    <row r="8" spans="1:3" ht="21" customHeight="1" x14ac:dyDescent="0.2">
      <c r="A8" s="4" t="s">
        <v>4</v>
      </c>
      <c r="B8" s="5">
        <v>85000</v>
      </c>
      <c r="C8" s="6" t="s">
        <v>5</v>
      </c>
    </row>
    <row r="9" spans="1:3" ht="21" customHeight="1" x14ac:dyDescent="0.2">
      <c r="A9" s="4" t="s">
        <v>6</v>
      </c>
      <c r="B9" s="5">
        <v>20000</v>
      </c>
      <c r="C9" s="6" t="s">
        <v>7</v>
      </c>
    </row>
    <row r="10" spans="1:3" ht="21" customHeight="1" x14ac:dyDescent="0.2">
      <c r="A10" s="4" t="s">
        <v>8</v>
      </c>
      <c r="B10" s="5">
        <v>20000</v>
      </c>
      <c r="C10" s="6" t="s">
        <v>9</v>
      </c>
    </row>
    <row r="11" spans="1:3" ht="21" customHeight="1" x14ac:dyDescent="0.2">
      <c r="A11" s="4" t="s">
        <v>10</v>
      </c>
      <c r="B11" s="7">
        <v>4.9000000000000002E-2</v>
      </c>
      <c r="C11" s="6" t="s">
        <v>11</v>
      </c>
    </row>
    <row r="12" spans="1:3" ht="21" customHeight="1" x14ac:dyDescent="0.2">
      <c r="A12" s="4" t="s">
        <v>12</v>
      </c>
      <c r="B12" s="8">
        <v>60</v>
      </c>
      <c r="C12" s="6" t="s">
        <v>13</v>
      </c>
    </row>
    <row r="13" spans="1:3" ht="21" customHeight="1" x14ac:dyDescent="0.2">
      <c r="A13" s="4" t="s">
        <v>14</v>
      </c>
      <c r="B13" s="8">
        <v>15000</v>
      </c>
      <c r="C13" s="6" t="s">
        <v>15</v>
      </c>
    </row>
    <row r="14" spans="1:3" ht="21" customHeight="1" x14ac:dyDescent="0.2">
      <c r="A14" s="4" t="s">
        <v>16</v>
      </c>
      <c r="B14" s="9">
        <v>0.15</v>
      </c>
      <c r="C14" s="6" t="s">
        <v>17</v>
      </c>
    </row>
    <row r="15" spans="1:3" ht="21" customHeight="1" x14ac:dyDescent="0.2"/>
    <row r="16" spans="1:3" ht="21" customHeight="1" x14ac:dyDescent="0.2">
      <c r="A16" s="3" t="s">
        <v>18</v>
      </c>
      <c r="B16" s="3"/>
      <c r="C16" s="3"/>
    </row>
    <row r="17" spans="1:3" ht="21" customHeight="1" x14ac:dyDescent="0.2">
      <c r="A17" s="10" t="s">
        <v>49</v>
      </c>
      <c r="B17" s="11">
        <f>B8-B9-B10</f>
        <v>45000</v>
      </c>
      <c r="C17" s="6" t="s">
        <v>19</v>
      </c>
    </row>
    <row r="18" spans="1:3" ht="21" customHeight="1" x14ac:dyDescent="0.2">
      <c r="A18" s="12" t="s">
        <v>47</v>
      </c>
      <c r="B18" s="13">
        <f>IFERROR(PMT(B11/12,B12,-B17),0)</f>
        <v>847.14540892313062</v>
      </c>
      <c r="C18" s="6" t="s">
        <v>20</v>
      </c>
    </row>
    <row r="19" spans="1:3" ht="21" customHeight="1" x14ac:dyDescent="0.2"/>
    <row r="20" spans="1:3" ht="21" customHeight="1" x14ac:dyDescent="0.2">
      <c r="A20" s="3" t="s">
        <v>21</v>
      </c>
      <c r="B20" s="3"/>
      <c r="C20" s="3"/>
    </row>
    <row r="21" spans="1:3" ht="21" customHeight="1" x14ac:dyDescent="0.2">
      <c r="A21" s="10" t="s">
        <v>22</v>
      </c>
      <c r="B21" s="14">
        <f>B9</f>
        <v>20000</v>
      </c>
      <c r="C21" s="6" t="s">
        <v>23</v>
      </c>
    </row>
    <row r="22" spans="1:3" x14ac:dyDescent="0.2">
      <c r="A22" s="12" t="s">
        <v>24</v>
      </c>
      <c r="B22" s="14">
        <f>B18*B12</f>
        <v>50828.724535387839</v>
      </c>
      <c r="C22" s="6" t="s">
        <v>25</v>
      </c>
    </row>
    <row r="23" spans="1:3" ht="21" customHeight="1" x14ac:dyDescent="0.2">
      <c r="A23" s="15" t="s">
        <v>26</v>
      </c>
      <c r="B23" s="16">
        <f>B21+B22</f>
        <v>70828.724535387839</v>
      </c>
      <c r="C23" s="17" t="s">
        <v>27</v>
      </c>
    </row>
    <row r="24" spans="1:3" ht="21" customHeight="1" x14ac:dyDescent="0.2"/>
    <row r="25" spans="1:3" ht="21" customHeight="1" x14ac:dyDescent="0.2">
      <c r="A25" s="3" t="s">
        <v>28</v>
      </c>
      <c r="B25" s="3"/>
      <c r="C25" s="3"/>
    </row>
    <row r="26" spans="1:3" ht="21" customHeight="1" x14ac:dyDescent="0.2">
      <c r="A26" s="10" t="s">
        <v>29</v>
      </c>
      <c r="B26" s="18">
        <f>B10</f>
        <v>20000</v>
      </c>
      <c r="C26" s="6" t="s">
        <v>30</v>
      </c>
    </row>
    <row r="27" spans="1:3" ht="21" customHeight="1" x14ac:dyDescent="0.2">
      <c r="A27" s="30" t="s">
        <v>31</v>
      </c>
      <c r="B27" s="19">
        <f>B23+B10</f>
        <v>90828.724535387839</v>
      </c>
      <c r="C27" s="20" t="s">
        <v>32</v>
      </c>
    </row>
    <row r="28" spans="1:3" ht="21" customHeight="1" x14ac:dyDescent="0.2"/>
    <row r="29" spans="1:3" ht="21" customHeight="1" x14ac:dyDescent="0.2">
      <c r="A29" s="3" t="s">
        <v>33</v>
      </c>
      <c r="B29" s="3"/>
      <c r="C29" s="3"/>
    </row>
    <row r="30" spans="1:3" ht="21" customHeight="1" x14ac:dyDescent="0.2">
      <c r="A30" s="33" t="s">
        <v>50</v>
      </c>
      <c r="B30" s="32">
        <f>B27-B8</f>
        <v>5828.7245353878388</v>
      </c>
      <c r="C30" s="31" t="s">
        <v>34</v>
      </c>
    </row>
    <row r="31" spans="1:3" ht="21" customHeight="1" x14ac:dyDescent="0.2">
      <c r="A31" s="12"/>
      <c r="C31" s="6"/>
    </row>
    <row r="32" spans="1:3" ht="21" customHeight="1" x14ac:dyDescent="0.2">
      <c r="A32" s="3" t="s">
        <v>35</v>
      </c>
      <c r="B32" s="3"/>
      <c r="C32" s="3"/>
    </row>
    <row r="33" spans="1:3" ht="21" customHeight="1" x14ac:dyDescent="0.2">
      <c r="A33" s="10" t="s">
        <v>36</v>
      </c>
      <c r="B33" s="8">
        <v>18000</v>
      </c>
      <c r="C33" s="6" t="s">
        <v>37</v>
      </c>
    </row>
    <row r="34" spans="1:3" ht="21" customHeight="1" x14ac:dyDescent="0.2">
      <c r="A34" s="12" t="s">
        <v>38</v>
      </c>
      <c r="B34" s="21">
        <f>MAX(0,B33-B13)</f>
        <v>3000</v>
      </c>
      <c r="C34" s="6" t="s">
        <v>39</v>
      </c>
    </row>
    <row r="35" spans="1:3" ht="21" customHeight="1" x14ac:dyDescent="0.2">
      <c r="A35" s="10" t="s">
        <v>40</v>
      </c>
      <c r="B35" s="22">
        <f>B34*B14</f>
        <v>450</v>
      </c>
      <c r="C35" s="6" t="s">
        <v>41</v>
      </c>
    </row>
    <row r="36" spans="1:3" ht="21" customHeight="1" x14ac:dyDescent="0.2">
      <c r="A36" s="15" t="s">
        <v>42</v>
      </c>
      <c r="B36" s="16">
        <f>B35*(B12/12)</f>
        <v>2250</v>
      </c>
      <c r="C36" s="17" t="s">
        <v>43</v>
      </c>
    </row>
    <row r="37" spans="1:3" ht="90" customHeight="1" x14ac:dyDescent="0.2">
      <c r="A37" s="29" t="s">
        <v>48</v>
      </c>
      <c r="B37" s="29"/>
      <c r="C37" s="29"/>
    </row>
    <row r="38" spans="1:3" ht="21" customHeight="1" x14ac:dyDescent="0.2"/>
    <row r="39" spans="1:3" ht="21" customHeight="1" x14ac:dyDescent="0.2"/>
    <row r="40" spans="1:3" ht="21" customHeight="1" x14ac:dyDescent="0.2"/>
    <row r="41" spans="1:3" ht="21" customHeight="1" x14ac:dyDescent="0.2"/>
  </sheetData>
  <sheetProtection algorithmName="SHA-512" hashValue="WlVW/rhfQdMrFafPJNBPr+TQUa1kaKpyWr9eUEMbf2FPXVxlTOdkG76tWfDOoxAdU6q6LmaruTn7/wYoORWKLw==" saltValue="o7k4GS/hCAtEMyduCe0AxQ==" spinCount="100000" sheet="1" objects="1" scenarios="1" selectLockedCells="1"/>
  <mergeCells count="11">
    <mergeCell ref="A25:C25"/>
    <mergeCell ref="A29:C29"/>
    <mergeCell ref="A32:C32"/>
    <mergeCell ref="A1:C1"/>
    <mergeCell ref="A2:C2"/>
    <mergeCell ref="A37:C37"/>
    <mergeCell ref="A3:C3"/>
    <mergeCell ref="A4:C4"/>
    <mergeCell ref="A7:C7"/>
    <mergeCell ref="A16:C16"/>
    <mergeCell ref="A20:C20"/>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Calculateur Leasing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Grisiger, Laurent</dc:creator>
  <cp:lastModifiedBy>Grisiger, Laurent</cp:lastModifiedBy>
  <dcterms:created xsi:type="dcterms:W3CDTF">2026-04-13T10:43:10Z</dcterms:created>
  <dcterms:modified xsi:type="dcterms:W3CDTF">2026-04-13T10:55:01Z</dcterms:modified>
</cp:coreProperties>
</file>